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Jobs and Corporate\CV &amp; Resume\Game Designer\Case Studies\"/>
    </mc:Choice>
  </mc:AlternateContent>
  <xr:revisionPtr revIDLastSave="0" documentId="8_{31845522-F6C1-4FBB-A7A8-2A500E62B35E}" xr6:coauthVersionLast="47" xr6:coauthVersionMax="47" xr10:uidLastSave="{00000000-0000-0000-0000-000000000000}"/>
  <bookViews>
    <workbookView xWindow="-120" yWindow="-120" windowWidth="38640" windowHeight="21840" tabRatio="500" xr2:uid="{00000000-000D-0000-FFFF-FFFF00000000}"/>
  </bookViews>
  <sheets>
    <sheet name="Overview" sheetId="1" r:id="rId1"/>
    <sheet name="Weapon Data" sheetId="2" r:id="rId2"/>
    <sheet name="Findings" sheetId="3" r:id="rId3"/>
    <sheet name="Chart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3" l="1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D8" i="3"/>
  <c r="F7" i="3"/>
  <c r="E7" i="3"/>
  <c r="D7" i="3"/>
  <c r="F6" i="3"/>
  <c r="E6" i="3"/>
  <c r="D6" i="3"/>
  <c r="K26" i="2"/>
  <c r="I26" i="2"/>
  <c r="K25" i="2"/>
  <c r="I25" i="2"/>
  <c r="K24" i="2"/>
  <c r="I24" i="2"/>
  <c r="I23" i="2"/>
  <c r="K22" i="2"/>
  <c r="I22" i="2"/>
  <c r="K21" i="2"/>
  <c r="I21" i="2"/>
  <c r="I20" i="2"/>
  <c r="K19" i="2"/>
  <c r="I19" i="2"/>
  <c r="K18" i="2"/>
  <c r="I18" i="2"/>
  <c r="K17" i="2"/>
  <c r="I17" i="2"/>
  <c r="K16" i="2"/>
  <c r="I16" i="2"/>
  <c r="K15" i="2"/>
  <c r="I15" i="2"/>
  <c r="K14" i="2"/>
  <c r="I14" i="2"/>
  <c r="K13" i="2"/>
  <c r="I13" i="2"/>
  <c r="K12" i="2"/>
  <c r="I12" i="2"/>
  <c r="K11" i="2"/>
  <c r="I11" i="2"/>
  <c r="K10" i="2"/>
  <c r="I10" i="2"/>
  <c r="K9" i="2"/>
  <c r="I9" i="2"/>
  <c r="I8" i="2"/>
  <c r="I7" i="2"/>
  <c r="K6" i="2"/>
  <c r="I6" i="2"/>
  <c r="K5" i="2"/>
  <c r="I5" i="2"/>
  <c r="I4" i="2"/>
  <c r="K3" i="2"/>
  <c r="I3" i="2"/>
  <c r="E8" i="3" l="1"/>
  <c r="F13" i="3"/>
</calcChain>
</file>

<file path=xl/sharedStrings.xml><?xml version="1.0" encoding="utf-8"?>
<sst xmlns="http://schemas.openxmlformats.org/spreadsheetml/2006/main" count="346" uniqueCount="149">
  <si>
    <t>DEEP ROCK GALACTIC — WEAPON BALANCE ANALYSIS</t>
  </si>
  <si>
    <t>A role-based balance breakdown across the four dwarf classes (Driller · Engineer · Gunner · Scout)</t>
  </si>
  <si>
    <t>Purpose</t>
  </si>
  <si>
    <t>This analysis parameterizes all 24 base weapons in Deep Rock Galactic and compares them as design objects: what each one trades to do its job. It is built to answer a designer's question, not a player's — are the choices within each class balanced against each other?</t>
  </si>
  <si>
    <t>Thesis — why a flat DPS ranking is the wrong lens</t>
  </si>
  <si>
    <t>In a roguelike horde-clearer, weapons are not meant to be balanced on damage alone. Each class fills a mix of wave-clear, single-target, and crowd-control roles, and weapons deliberately trade raw damage for control, ammo economy, and range. Ranking a freeze-focused Cryo Cannon against a single-target minigun on "DPS" compares two things the game never intended to be interchangeable. So this model does two things differently:</t>
  </si>
  <si>
    <t xml:space="preserve">   1.  It compares weapons ONLY within their class and slot — the actual either/or choice a player makes.</t>
  </si>
  <si>
    <t xml:space="preserve">   2.  It separates damage output from crowd-control value, instead of folding a disable duration into a damage figure.</t>
  </si>
  <si>
    <t>Methodology</t>
  </si>
  <si>
    <t>•  Base Sustained DPS  =  Fire Rate × Direct Damage.  Applied identically to every weapon so the column is comparable.</t>
  </si>
  <si>
    <t>•  Damage per Magazine  =  Direct Damage × Magazine Size.</t>
  </si>
  <si>
    <t>•  Crowd-control effects (freeze, stun, slow, electric) are tracked as a separate "Control" currency — never added to damage.</t>
  </si>
  <si>
    <t>•  Damage-over-time effects (burn, corrosion) are flagged as "DoT" but not added to Base DPS (tick data is not modeled).</t>
  </si>
  <si>
    <t>Effect-role legend</t>
  </si>
  <si>
    <t>Direct = pure kinetic damage   ·   Direct AoE = explosive area damage   ·   DoT = damage over time (adds to damage)   ·   Control = disable / utility, NOT damage   ·   DoT + Control = both</t>
  </si>
  <si>
    <t>Known limitations (v2 model)</t>
  </si>
  <si>
    <t>Base Sustained DPS excludes damage-over-time, charge-up, and accuracy effects, so DoT weapons (flamethrower, breach cutter, plasma) have real output above their listed figure. It also abstracts away weakpoint multipliers and the freeze→brittle damage interaction. An earlier version of this sheet multiplied damage by effect duration, which mixed crowd-control time into the damage number; this version separates the two. A future v3 would model DoT tick damage and the brittle multiplier explicitly.</t>
  </si>
  <si>
    <t>WEAPON DATA — grouped by class &amp; slot, damage and control kept separate</t>
  </si>
  <si>
    <t>Class</t>
  </si>
  <si>
    <t>Slot</t>
  </si>
  <si>
    <t>#</t>
  </si>
  <si>
    <t>Weapon</t>
  </si>
  <si>
    <t>Archetype</t>
  </si>
  <si>
    <t>Attack Style</t>
  </si>
  <si>
    <t>Direct Dmg</t>
  </si>
  <si>
    <t>Fire Rate (shots/s)</t>
  </si>
  <si>
    <t>Base Sustained DPS</t>
  </si>
  <si>
    <t>Magazine</t>
  </si>
  <si>
    <t>Dmg / Magazine</t>
  </si>
  <si>
    <t>Total Ammo</t>
  </si>
  <si>
    <t>Reload (s)</t>
  </si>
  <si>
    <t>Eff. Range (m)</t>
  </si>
  <si>
    <t>Status Effect</t>
  </si>
  <si>
    <t>Effect Role</t>
  </si>
  <si>
    <t>Effect Dur (s)</t>
  </si>
  <si>
    <t>Effect Radius (m)</t>
  </si>
  <si>
    <t>Strength</t>
  </si>
  <si>
    <t>Weakness</t>
  </si>
  <si>
    <t>Driller</t>
  </si>
  <si>
    <t>Primary</t>
  </si>
  <si>
    <t>CRSPR Flamethrower</t>
  </si>
  <si>
    <t>Heavy Weapon</t>
  </si>
  <si>
    <t>AoE</t>
  </si>
  <si>
    <t>10</t>
  </si>
  <si>
    <t>Burn</t>
  </si>
  <si>
    <t>DoT</t>
  </si>
  <si>
    <t>Flames stick for 2s for extra DPS</t>
  </si>
  <si>
    <t>High fire rate for less amount of ammo</t>
  </si>
  <si>
    <t>Cryo Cannon</t>
  </si>
  <si>
    <t>N/A</t>
  </si>
  <si>
    <t>Freeze + Stun</t>
  </si>
  <si>
    <t>Control</t>
  </si>
  <si>
    <t>Stuns target with frostbite</t>
  </si>
  <si>
    <t>Direct damage is 100% after a 2s chargeup delay</t>
  </si>
  <si>
    <t>Corrosive Sludge Pump</t>
  </si>
  <si>
    <t>Corrosion + Slow</t>
  </si>
  <si>
    <t>DoT + Control</t>
  </si>
  <si>
    <t>Creates toxic sludge puddle</t>
  </si>
  <si>
    <t>Direct damage is 100% only when enemies stand in it.</t>
  </si>
  <si>
    <t>Secondary</t>
  </si>
  <si>
    <t>Subata 120</t>
  </si>
  <si>
    <t>Pistol</t>
  </si>
  <si>
    <t>Unit Target</t>
  </si>
  <si>
    <t>∞</t>
  </si>
  <si>
    <t>—</t>
  </si>
  <si>
    <t>Direct</t>
  </si>
  <si>
    <t>High ammo count, High fire rate</t>
  </si>
  <si>
    <t>Low direct damage</t>
  </si>
  <si>
    <t>Experimental Plasma Charger</t>
  </si>
  <si>
    <t>Disintegrate (Burn)</t>
  </si>
  <si>
    <t>Has a charge shot ability</t>
  </si>
  <si>
    <t>Uncharged shot only deal 25% of damage</t>
  </si>
  <si>
    <t>Colette Wave Cooker</t>
  </si>
  <si>
    <t>Submachine Gun</t>
  </si>
  <si>
    <t>Low direct damage,</t>
  </si>
  <si>
    <t>Engineer</t>
  </si>
  <si>
    <t>Warthog Auto 210</t>
  </si>
  <si>
    <t>Shotgun</t>
  </si>
  <si>
    <t>5m</t>
  </si>
  <si>
    <t>Stun</t>
  </si>
  <si>
    <t>Stuns target, High close range damage</t>
  </si>
  <si>
    <t>Stubby Voltaic SMG</t>
  </si>
  <si>
    <t>Electric</t>
  </si>
  <si>
    <t>LOK-1 Smart Rifle</t>
  </si>
  <si>
    <t>25m</t>
  </si>
  <si>
    <t>Deepcore 40mm PGL</t>
  </si>
  <si>
    <t>30</t>
  </si>
  <si>
    <t>Explosive</t>
  </si>
  <si>
    <t>Direct AoE</t>
  </si>
  <si>
    <t>High direct damage per shot</t>
  </si>
  <si>
    <t>Very Low ammo count</t>
  </si>
  <si>
    <t>Breach Cutter</t>
  </si>
  <si>
    <t>2.5</t>
  </si>
  <si>
    <t>Laser (Burn)</t>
  </si>
  <si>
    <t>Good for clearing close to mid range waves</t>
  </si>
  <si>
    <t>Distance damage fall off, low ammo</t>
  </si>
  <si>
    <t>Shard Diffractor</t>
  </si>
  <si>
    <t>Uncharged shots consume less ammo</t>
  </si>
  <si>
    <t>Peak Damage is attained only with charge shot</t>
  </si>
  <si>
    <t>Gunner</t>
  </si>
  <si>
    <t>Lead Storm Powered Minigun</t>
  </si>
  <si>
    <t>3s chargeup delay, low direct damage, slow reload time</t>
  </si>
  <si>
    <t>Thunderhead Heavy Autocannon</t>
  </si>
  <si>
    <t>12m</t>
  </si>
  <si>
    <t>Good AoE damage, High ammo</t>
  </si>
  <si>
    <t>Slow reload time, slow rate of fire, distance restriction</t>
  </si>
  <si>
    <t>Hurricane Guided Rocket System</t>
  </si>
  <si>
    <t>Explosive (Homing)</t>
  </si>
  <si>
    <t>Projectile shots, High AoE damage</t>
  </si>
  <si>
    <t>Low Ammo, Very slow rate of fire</t>
  </si>
  <si>
    <t>Bulldog Heavy Revolver</t>
  </si>
  <si>
    <t>High direct damage</t>
  </si>
  <si>
    <t>Very low ammo</t>
  </si>
  <si>
    <t>BRT7 Burst Fire Gun</t>
  </si>
  <si>
    <t>Ability to fire burst shots</t>
  </si>
  <si>
    <t>ArmsKore Coil Gun</t>
  </si>
  <si>
    <t>Higher damage charge shot feature</t>
  </si>
  <si>
    <t>Scout</t>
  </si>
  <si>
    <t>M1000 Classic</t>
  </si>
  <si>
    <t>Semi-Automatic Rifle</t>
  </si>
  <si>
    <t>Deepcore GK2</t>
  </si>
  <si>
    <t>Assault Rifle</t>
  </si>
  <si>
    <t>DRAK-25 Plasma Carbine</t>
  </si>
  <si>
    <t>Heat (Burn)</t>
  </si>
  <si>
    <t>Nishanka Boltshark X-80</t>
  </si>
  <si>
    <t>Crossbow</t>
  </si>
  <si>
    <t>Very high direct damage</t>
  </si>
  <si>
    <t>Very low ammo count, Single shot fire</t>
  </si>
  <si>
    <t>Jury-Rigged Boomstick</t>
  </si>
  <si>
    <t>Very high close range damage</t>
  </si>
  <si>
    <t>Low ammo</t>
  </si>
  <si>
    <t>Zhukov NUK17</t>
  </si>
  <si>
    <t>Very high ammo count</t>
  </si>
  <si>
    <t>FINDINGS &amp; RECOMMENDATIONS</t>
  </si>
  <si>
    <t>Avg Base DPS</t>
  </si>
  <si>
    <t>Top DPS in group</t>
  </si>
  <si>
    <t>Lowest DPS in group</t>
  </si>
  <si>
    <t>Balance verdict  (Verdict -&gt; Evidence -&gt; Lever)</t>
  </si>
  <si>
    <t>Verdict: closer to balanced than the numbers show. The Plasma Charger's 480 DPS dwarfs the Subata (96) and Wave Cooker (70), but it assumes sustained full-charge shots when uncharged hits deal only 25% - so the real gap is far smaller. Read properly these are role sidegrades: charge-nuke (Plasma), precision utility for rescues and trap-disables (Subata), micro-swarm clear that conserves primary ammo (Wave Cooker). Lever: only if the Plasma's charged uptime lets it dominate the generalist role - otherwise leave it.</t>
  </si>
  <si>
    <t>Verdict: balanced on paper, one weak link in practice. Base DPS is near-identical across the slot (99-112), so on damage this is a healthy trio - but the Voltaic SMG under-delivers in play despite that parity, which points at its payoff, not its damage (weak electric effect / ammo economy). Lever: a small ammo or effect-uptime buff to the Voltaic, NOT a raw damage buff (damage is already on par), so it earns its slot beside the Warthog and LOK-1.</t>
  </si>
  <si>
    <t>Verdict: balanced sidegrades, and the clearest example of the model misleading. The 575-vs-91 spread looks broken, but both extremes are artifacts - the Breach Cutter's 575 is a single laser pass at 1 shot/sec with only 12 ammo, and the Shard Diffractor's 91 badly understates a sustained beam the model can't capture. Properly read, the three serve distinct roles: single-target nuke (PGL), wave-clear (Breach Cutter), sustained beam (Shard). No change; flag the DPS column's limits here explicitly.</t>
  </si>
  <si>
    <t>Verdict: roughly balanced, with a paper-vs-feel gap on the Minigun. It tops the slot on Base DPS (150) and dwarfs it on damage-per-magazine (12,000), so 'low damage' contradicts the model - the real culprit is its spin-up delay eating effective DPS, which the model doesn't capture. The Autocannon (AoE wave-clear) and Hurricane (homing precision-AoE) round out clear roles. Lever: if spin-up makes effective DPS lag the paper lead, shorten the spin-up rather than add damage.</t>
  </si>
  <si>
    <t>Verdict: balanced sidegrades. The spread looks wide (63-170) but each weapon trades damage for a distinct utility - the Bulldog tops DPS (170) but pays in very low ammo, the BRT7 sits lowest (63) yet is the only burst quick-draw for shield-down emergencies, and the Coil Gun (156) offers charge-plus-quickfire flexibility. The BRT7's low DPS is its fire-pattern identity, not a deficiency. No change.</t>
  </si>
  <si>
    <t>Verdict: skewed toward the M1000. The model shows a 3-4x Base DPS gap (440 vs the GK2's 128 and DRAK-25's 108); that figure overstates a focus rifle that can't sustain four shots a second, but even discounted the M1000 over-performs, so the slot has a default rather than a choice. Lever: raise the GK2's and DRAK-25's effective output (ammo / fire-rate) rather than nerf the M1000, whose precision identity is worth keeping.</t>
  </si>
  <si>
    <t>Verdict: balanced at the loadout level, not the weapon level. The slot pairs to the primary - Zhukov's high sustained DPS (180) covers precision primaries like the M1000, while the single-shot Boltshark (82.5 DPS but 165 per hit) and Boomstick suit rapid-fire primaries. The Boltshark's low DPS reflects its burst identity, not weakness. No change; balance here is a function of pairing, which is the right way to read a secondary slot.</t>
  </si>
  <si>
    <t>How to read this: within each row the three weapons compete for one loadout slot. A wide gap between top and lowest Base DPS is not automatically a balance problem — check the Status Effect / Effect Role columns on the Weapon Data tab, because a low-damage weapon may be earning its slot through control (freeze, stun) rather than damage.</t>
  </si>
  <si>
    <t>Base Sustained DPS by weapon (grouped by class &amp; slot)</t>
  </si>
  <si>
    <t>Total ammo pool by weapon (ammo economy)</t>
  </si>
  <si>
    <t>Verdict: balanced sidegrades. All three sit in a tight 48-66 Base DPS band, and that low ceiling is by design - their value is crowd-control and DoT (Cryo's freeze/stun, the Flamethrower's burn, the Sludge's corrosion + slow), not sustained damage. They split cleanly by purpose: Cryo enables the team, the Flamethrower frontlines and punishes freeze type enemies, the Sludge handles solo wave-control. No change needed - this slot is the clearest proof that ranking these on DPS is the wrong lens.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</si>
</sst>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"/>
    </font>
    <font>
      <b/>
      <sz val="18"/>
      <color rgb="FF1F3A5F"/>
      <name val="Arial"/>
      <charset val="1"/>
    </font>
    <font>
      <i/>
      <sz val="11"/>
      <color rgb="FF666666"/>
      <name val="Arial"/>
      <charset val="1"/>
    </font>
    <font>
      <b/>
      <sz val="12"/>
      <color rgb="FF1F3A5F"/>
      <name val="Arial"/>
      <charset val="1"/>
    </font>
    <font>
      <i/>
      <sz val="10"/>
      <color rgb="FF222222"/>
      <name val="Arial"/>
      <charset val="1"/>
    </font>
    <font>
      <i/>
      <sz val="10"/>
      <color rgb="FF666666"/>
      <name val="Arial"/>
      <charset val="1"/>
    </font>
    <font>
      <b/>
      <sz val="9"/>
      <color rgb="FFFFFFFF"/>
      <name val="Arial"/>
      <charset val="1"/>
    </font>
    <font>
      <b/>
      <sz val="9"/>
      <color rgb="FFB57F00"/>
      <name val="Arial"/>
      <charset val="1"/>
    </font>
    <font>
      <sz val="9"/>
      <color rgb="FF222222"/>
      <name val="Arial"/>
      <charset val="1"/>
    </font>
    <font>
      <b/>
      <sz val="9"/>
      <color rgb="FF222222"/>
      <name val="Arial"/>
      <charset val="1"/>
    </font>
    <font>
      <b/>
      <sz val="9"/>
      <color rgb="FFB23A2E"/>
      <name val="Arial"/>
      <charset val="1"/>
    </font>
    <font>
      <sz val="8"/>
      <color rgb="FF222222"/>
      <name val="Arial"/>
      <charset val="1"/>
    </font>
    <font>
      <b/>
      <sz val="9"/>
      <color rgb="FF1F4E79"/>
      <name val="Arial"/>
      <charset val="1"/>
    </font>
    <font>
      <b/>
      <sz val="9"/>
      <color rgb="FF2E7D32"/>
      <name val="Arial"/>
      <charset val="1"/>
    </font>
    <font>
      <b/>
      <sz val="14"/>
      <color rgb="FF1F3A5F"/>
      <name val="Arial"/>
      <charset val="1"/>
    </font>
    <font>
      <sz val="10"/>
      <color rgb="FF666666"/>
      <name val="Arial"/>
      <charset val="1"/>
    </font>
    <font>
      <sz val="9"/>
      <name val="Arial"/>
      <charset val="1"/>
    </font>
    <font>
      <sz val="9"/>
      <color rgb="FF666666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A5F"/>
        <bgColor rgb="FF1F4E79"/>
      </patternFill>
    </fill>
    <fill>
      <patternFill patternType="solid">
        <fgColor rgb="FFFFF3D6"/>
        <bgColor rgb="FFFFFFFF"/>
      </patternFill>
    </fill>
    <fill>
      <patternFill patternType="solid">
        <fgColor rgb="FFF8D9D2"/>
        <bgColor rgb="FFD9D9D9"/>
      </patternFill>
    </fill>
    <fill>
      <patternFill patternType="solid">
        <fgColor rgb="FFD9ECD9"/>
        <bgColor rgb="FFD6E4F2"/>
      </patternFill>
    </fill>
    <fill>
      <patternFill patternType="solid">
        <fgColor rgb="FFD6E4F2"/>
        <bgColor rgb="FFD9ECD9"/>
      </patternFill>
    </fill>
    <fill>
      <patternFill patternType="solid">
        <fgColor rgb="FFFFFFFF"/>
        <bgColor rgb="FFFFF3D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7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6" fillId="3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F00"/>
      <rgbColor rgb="FF800080"/>
      <rgbColor rgb="FF008080"/>
      <rgbColor rgb="FFC0C0C0"/>
      <rgbColor rgb="FF878787"/>
      <rgbColor rgb="FF9999FF"/>
      <rgbColor rgb="FF993366"/>
      <rgbColor rgb="FFFFF3D6"/>
      <rgbColor rgb="FFD6E4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CD9"/>
      <rgbColor rgb="FFFFFF99"/>
      <rgbColor rgb="FF99CCFF"/>
      <rgbColor rgb="FFFF99CC"/>
      <rgbColor rgb="FFCC99FF"/>
      <rgbColor rgb="FFF8D9D2"/>
      <rgbColor rgb="FF4F81BD"/>
      <rgbColor rgb="FF33CCCC"/>
      <rgbColor rgb="FF99CC00"/>
      <rgbColor rgb="FFFFCC00"/>
      <rgbColor rgb="FFFF9900"/>
      <rgbColor rgb="FFFF6600"/>
      <rgbColor rgb="FF666666"/>
      <rgbColor rgb="FF969696"/>
      <rgbColor rgb="FF1F3A5F"/>
      <rgbColor rgb="FF2E7D32"/>
      <rgbColor rgb="FF003300"/>
      <rgbColor rgb="FF333300"/>
      <rgbColor rgb="FFB23A2E"/>
      <rgbColor rgb="FF993366"/>
      <rgbColor rgb="FF1F4E7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Base Sustained DPS (Fire Rate × Direct Damage)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'Weapon Data'!$I$2</c:f>
              <c:strCache>
                <c:ptCount val="1"/>
                <c:pt idx="0">
                  <c:v>Base Sustained DPS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'Weapon Data'!$D$3:$D$26</c:f>
              <c:strCache>
                <c:ptCount val="24"/>
                <c:pt idx="0">
                  <c:v>CRSPR Flamethrower</c:v>
                </c:pt>
                <c:pt idx="1">
                  <c:v>Cryo Cannon</c:v>
                </c:pt>
                <c:pt idx="2">
                  <c:v>Corrosive Sludge Pump</c:v>
                </c:pt>
                <c:pt idx="3">
                  <c:v>Subata 120</c:v>
                </c:pt>
                <c:pt idx="4">
                  <c:v>Experimental Plasma Charger</c:v>
                </c:pt>
                <c:pt idx="5">
                  <c:v>Colette Wave Cooker</c:v>
                </c:pt>
                <c:pt idx="6">
                  <c:v>Warthog Auto 210</c:v>
                </c:pt>
                <c:pt idx="7">
                  <c:v>Stubby Voltaic SMG</c:v>
                </c:pt>
                <c:pt idx="8">
                  <c:v>LOK-1 Smart Rifle</c:v>
                </c:pt>
                <c:pt idx="9">
                  <c:v>Deepcore 40mm PGL</c:v>
                </c:pt>
                <c:pt idx="10">
                  <c:v>Breach Cutter</c:v>
                </c:pt>
                <c:pt idx="11">
                  <c:v>Shard Diffractor</c:v>
                </c:pt>
                <c:pt idx="12">
                  <c:v>Lead Storm Powered Minigun</c:v>
                </c:pt>
                <c:pt idx="13">
                  <c:v>Thunderhead Heavy Autocannon</c:v>
                </c:pt>
                <c:pt idx="14">
                  <c:v>Hurricane Guided Rocket System</c:v>
                </c:pt>
                <c:pt idx="15">
                  <c:v>Bulldog Heavy Revolver</c:v>
                </c:pt>
                <c:pt idx="16">
                  <c:v>BRT7 Burst Fire Gun</c:v>
                </c:pt>
                <c:pt idx="17">
                  <c:v>ArmsKore Coil Gun</c:v>
                </c:pt>
                <c:pt idx="18">
                  <c:v>M1000 Classic</c:v>
                </c:pt>
                <c:pt idx="19">
                  <c:v>Deepcore GK2</c:v>
                </c:pt>
                <c:pt idx="20">
                  <c:v>DRAK-25 Plasma Carbine</c:v>
                </c:pt>
                <c:pt idx="21">
                  <c:v>Nishanka Boltshark X-80</c:v>
                </c:pt>
                <c:pt idx="22">
                  <c:v>Jury-Rigged Boomstick</c:v>
                </c:pt>
                <c:pt idx="23">
                  <c:v>Zhukov NUK17</c:v>
                </c:pt>
              </c:strCache>
            </c:strRef>
          </c:cat>
          <c:val>
            <c:numRef>
              <c:f>'Weapon Data'!$I$3:$I$26</c:f>
              <c:numCache>
                <c:formatCode>General</c:formatCode>
                <c:ptCount val="24"/>
                <c:pt idx="0">
                  <c:v>66</c:v>
                </c:pt>
                <c:pt idx="1">
                  <c:v>48</c:v>
                </c:pt>
                <c:pt idx="2">
                  <c:v>64</c:v>
                </c:pt>
                <c:pt idx="3">
                  <c:v>96</c:v>
                </c:pt>
                <c:pt idx="4">
                  <c:v>480</c:v>
                </c:pt>
                <c:pt idx="5">
                  <c:v>70</c:v>
                </c:pt>
                <c:pt idx="6">
                  <c:v>112</c:v>
                </c:pt>
                <c:pt idx="7">
                  <c:v>99</c:v>
                </c:pt>
                <c:pt idx="8">
                  <c:v>105</c:v>
                </c:pt>
                <c:pt idx="9">
                  <c:v>110</c:v>
                </c:pt>
                <c:pt idx="10">
                  <c:v>575</c:v>
                </c:pt>
                <c:pt idx="11">
                  <c:v>91</c:v>
                </c:pt>
                <c:pt idx="12">
                  <c:v>150</c:v>
                </c:pt>
                <c:pt idx="13">
                  <c:v>137.5</c:v>
                </c:pt>
                <c:pt idx="14">
                  <c:v>108</c:v>
                </c:pt>
                <c:pt idx="15">
                  <c:v>170</c:v>
                </c:pt>
                <c:pt idx="16">
                  <c:v>63</c:v>
                </c:pt>
                <c:pt idx="17">
                  <c:v>156</c:v>
                </c:pt>
                <c:pt idx="18">
                  <c:v>440</c:v>
                </c:pt>
                <c:pt idx="19">
                  <c:v>128</c:v>
                </c:pt>
                <c:pt idx="20">
                  <c:v>108</c:v>
                </c:pt>
                <c:pt idx="21">
                  <c:v>82.5</c:v>
                </c:pt>
                <c:pt idx="22">
                  <c:v>144</c:v>
                </c:pt>
                <c:pt idx="23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A7-4228-9784-78D898542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27714"/>
        <c:axId val="73746180"/>
      </c:barChart>
      <c:catAx>
        <c:axId val="3932771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Weapon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3746180"/>
        <c:crosses val="autoZero"/>
        <c:auto val="1"/>
        <c:lblAlgn val="ctr"/>
        <c:lblOffset val="100"/>
        <c:noMultiLvlLbl val="0"/>
      </c:catAx>
      <c:valAx>
        <c:axId val="737461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DPS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32771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IN" sz="1800" b="1" strike="noStrike" spc="-1">
                <a:solidFill>
                  <a:srgbClr val="000000"/>
                </a:solidFill>
                <a:latin typeface="Calibri"/>
              </a:rPr>
              <a:t>Total Ammo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'Weapon Data'!$L$2</c:f>
              <c:strCache>
                <c:ptCount val="1"/>
                <c:pt idx="0">
                  <c:v>Total Ammo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'Weapon Data'!$D$3:$D$26</c:f>
              <c:strCache>
                <c:ptCount val="24"/>
                <c:pt idx="0">
                  <c:v>CRSPR Flamethrower</c:v>
                </c:pt>
                <c:pt idx="1">
                  <c:v>Cryo Cannon</c:v>
                </c:pt>
                <c:pt idx="2">
                  <c:v>Corrosive Sludge Pump</c:v>
                </c:pt>
                <c:pt idx="3">
                  <c:v>Subata 120</c:v>
                </c:pt>
                <c:pt idx="4">
                  <c:v>Experimental Plasma Charger</c:v>
                </c:pt>
                <c:pt idx="5">
                  <c:v>Colette Wave Cooker</c:v>
                </c:pt>
                <c:pt idx="6">
                  <c:v>Warthog Auto 210</c:v>
                </c:pt>
                <c:pt idx="7">
                  <c:v>Stubby Voltaic SMG</c:v>
                </c:pt>
                <c:pt idx="8">
                  <c:v>LOK-1 Smart Rifle</c:v>
                </c:pt>
                <c:pt idx="9">
                  <c:v>Deepcore 40mm PGL</c:v>
                </c:pt>
                <c:pt idx="10">
                  <c:v>Breach Cutter</c:v>
                </c:pt>
                <c:pt idx="11">
                  <c:v>Shard Diffractor</c:v>
                </c:pt>
                <c:pt idx="12">
                  <c:v>Lead Storm Powered Minigun</c:v>
                </c:pt>
                <c:pt idx="13">
                  <c:v>Thunderhead Heavy Autocannon</c:v>
                </c:pt>
                <c:pt idx="14">
                  <c:v>Hurricane Guided Rocket System</c:v>
                </c:pt>
                <c:pt idx="15">
                  <c:v>Bulldog Heavy Revolver</c:v>
                </c:pt>
                <c:pt idx="16">
                  <c:v>BRT7 Burst Fire Gun</c:v>
                </c:pt>
                <c:pt idx="17">
                  <c:v>ArmsKore Coil Gun</c:v>
                </c:pt>
                <c:pt idx="18">
                  <c:v>M1000 Classic</c:v>
                </c:pt>
                <c:pt idx="19">
                  <c:v>Deepcore GK2</c:v>
                </c:pt>
                <c:pt idx="20">
                  <c:v>DRAK-25 Plasma Carbine</c:v>
                </c:pt>
                <c:pt idx="21">
                  <c:v>Nishanka Boltshark X-80</c:v>
                </c:pt>
                <c:pt idx="22">
                  <c:v>Jury-Rigged Boomstick</c:v>
                </c:pt>
                <c:pt idx="23">
                  <c:v>Zhukov NUK17</c:v>
                </c:pt>
              </c:strCache>
            </c:strRef>
          </c:cat>
          <c:val>
            <c:numRef>
              <c:f>'Weapon Data'!$L$3:$L$26</c:f>
              <c:numCache>
                <c:formatCode>General</c:formatCode>
                <c:ptCount val="24"/>
                <c:pt idx="0">
                  <c:v>300</c:v>
                </c:pt>
                <c:pt idx="1">
                  <c:v>500</c:v>
                </c:pt>
                <c:pt idx="2">
                  <c:v>120</c:v>
                </c:pt>
                <c:pt idx="3">
                  <c:v>144</c:v>
                </c:pt>
                <c:pt idx="4">
                  <c:v>120</c:v>
                </c:pt>
                <c:pt idx="5">
                  <c:v>300</c:v>
                </c:pt>
                <c:pt idx="6">
                  <c:v>90</c:v>
                </c:pt>
                <c:pt idx="7">
                  <c:v>420</c:v>
                </c:pt>
                <c:pt idx="8">
                  <c:v>180</c:v>
                </c:pt>
                <c:pt idx="9">
                  <c:v>9</c:v>
                </c:pt>
                <c:pt idx="10">
                  <c:v>12</c:v>
                </c:pt>
                <c:pt idx="11">
                  <c:v>300</c:v>
                </c:pt>
                <c:pt idx="12">
                  <c:v>2400</c:v>
                </c:pt>
                <c:pt idx="13">
                  <c:v>440</c:v>
                </c:pt>
                <c:pt idx="14">
                  <c:v>288</c:v>
                </c:pt>
                <c:pt idx="15">
                  <c:v>24</c:v>
                </c:pt>
                <c:pt idx="16">
                  <c:v>120</c:v>
                </c:pt>
                <c:pt idx="17">
                  <c:v>640</c:v>
                </c:pt>
                <c:pt idx="18">
                  <c:v>96</c:v>
                </c:pt>
                <c:pt idx="19">
                  <c:v>360</c:v>
                </c:pt>
                <c:pt idx="20">
                  <c:v>750</c:v>
                </c:pt>
                <c:pt idx="21">
                  <c:v>20</c:v>
                </c:pt>
                <c:pt idx="22">
                  <c:v>24</c:v>
                </c:pt>
                <c:pt idx="2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1-4D32-A125-1E7B86E80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742"/>
        <c:axId val="32444939"/>
      </c:barChart>
      <c:catAx>
        <c:axId val="1647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Weapon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2444939"/>
        <c:crosses val="autoZero"/>
        <c:auto val="1"/>
        <c:lblAlgn val="ctr"/>
        <c:lblOffset val="100"/>
        <c:noMultiLvlLbl val="0"/>
      </c:catAx>
      <c:valAx>
        <c:axId val="324449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IN" sz="1000" b="1" strike="noStrike" spc="-1">
                    <a:solidFill>
                      <a:srgbClr val="000000"/>
                    </a:solidFill>
                    <a:latin typeface="Calibri"/>
                  </a:rPr>
                  <a:t>Ammo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474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2</xdr:row>
      <xdr:rowOff>66675</xdr:rowOff>
    </xdr:from>
    <xdr:to>
      <xdr:col>6</xdr:col>
      <xdr:colOff>3286124</xdr:colOff>
      <xdr:row>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3CC5B0-C6E1-A5A9-C556-B398D93ECADF}"/>
            </a:ext>
          </a:extLst>
        </xdr:cNvPr>
        <xdr:cNvSpPr txBox="1"/>
      </xdr:nvSpPr>
      <xdr:spPr>
        <a:xfrm>
          <a:off x="171449" y="485775"/>
          <a:ext cx="85820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row holds the finalized balance verdict for one class/slot, written as Verdict -&gt; Evidence -&gt; Lever. Summary stats are computed from the data.</a:t>
          </a:r>
          <a:r>
            <a:rPr lang="en-IN">
              <a:effectLst/>
            </a:rPr>
            <a:t> </a:t>
          </a:r>
          <a:endParaRPr lang="en-IN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20</xdr:col>
      <xdr:colOff>9360</xdr:colOff>
      <xdr:row>20</xdr:row>
      <xdr:rowOff>170640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20</xdr:col>
      <xdr:colOff>9360</xdr:colOff>
      <xdr:row>43</xdr:row>
      <xdr:rowOff>170640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3"/>
  <sheetViews>
    <sheetView showGridLines="0" tabSelected="1" zoomScaleNormal="100" workbookViewId="0"/>
  </sheetViews>
  <sheetFormatPr defaultColWidth="8.7109375" defaultRowHeight="15" x14ac:dyDescent="0.25"/>
  <cols>
    <col min="1" max="1" width="2" customWidth="1"/>
    <col min="2" max="2" width="108" customWidth="1"/>
  </cols>
  <sheetData>
    <row r="2" spans="2:2" ht="25.5" customHeight="1" x14ac:dyDescent="0.25">
      <c r="B2" s="3" t="s">
        <v>0</v>
      </c>
    </row>
    <row r="3" spans="2:2" x14ac:dyDescent="0.25">
      <c r="B3" s="4" t="s">
        <v>1</v>
      </c>
    </row>
    <row r="5" spans="2:2" ht="15.75" x14ac:dyDescent="0.25">
      <c r="B5" s="5" t="s">
        <v>2</v>
      </c>
    </row>
    <row r="6" spans="2:2" ht="42" customHeight="1" x14ac:dyDescent="0.25">
      <c r="B6" s="6" t="s">
        <v>3</v>
      </c>
    </row>
    <row r="8" spans="2:2" ht="15.75" x14ac:dyDescent="0.25">
      <c r="B8" s="5" t="s">
        <v>4</v>
      </c>
    </row>
    <row r="9" spans="2:2" ht="54" customHeight="1" x14ac:dyDescent="0.25">
      <c r="B9" s="6" t="s">
        <v>5</v>
      </c>
    </row>
    <row r="10" spans="2:2" x14ac:dyDescent="0.25">
      <c r="B10" s="6" t="s">
        <v>6</v>
      </c>
    </row>
    <row r="11" spans="2:2" x14ac:dyDescent="0.25">
      <c r="B11" s="6" t="s">
        <v>7</v>
      </c>
    </row>
    <row r="13" spans="2:2" ht="15.75" x14ac:dyDescent="0.25">
      <c r="B13" s="5" t="s">
        <v>8</v>
      </c>
    </row>
    <row r="14" spans="2:2" x14ac:dyDescent="0.25">
      <c r="B14" s="6" t="s">
        <v>9</v>
      </c>
    </row>
    <row r="15" spans="2:2" x14ac:dyDescent="0.25">
      <c r="B15" s="6" t="s">
        <v>10</v>
      </c>
    </row>
    <row r="16" spans="2:2" x14ac:dyDescent="0.25">
      <c r="B16" s="6" t="s">
        <v>11</v>
      </c>
    </row>
    <row r="17" spans="2:2" x14ac:dyDescent="0.25">
      <c r="B17" s="6" t="s">
        <v>12</v>
      </c>
    </row>
    <row r="19" spans="2:2" ht="15.75" x14ac:dyDescent="0.25">
      <c r="B19" s="5" t="s">
        <v>13</v>
      </c>
    </row>
    <row r="20" spans="2:2" ht="27.75" customHeight="1" x14ac:dyDescent="0.25">
      <c r="B20" s="6" t="s">
        <v>14</v>
      </c>
    </row>
    <row r="22" spans="2:2" ht="15.75" x14ac:dyDescent="0.25">
      <c r="B22" s="5" t="s">
        <v>15</v>
      </c>
    </row>
    <row r="23" spans="2:2" ht="66" customHeight="1" x14ac:dyDescent="0.25">
      <c r="B23" s="7" t="s">
        <v>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showGridLines="0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T1"/>
    </sheetView>
  </sheetViews>
  <sheetFormatPr defaultColWidth="8.7109375" defaultRowHeight="15" x14ac:dyDescent="0.25"/>
  <cols>
    <col min="1" max="1" width="10" customWidth="1"/>
    <col min="2" max="2" width="11" customWidth="1"/>
    <col min="3" max="3" width="4" customWidth="1"/>
    <col min="4" max="4" width="26" customWidth="1"/>
    <col min="5" max="5" width="17" customWidth="1"/>
    <col min="6" max="6" width="13" customWidth="1"/>
    <col min="7" max="7" width="10" customWidth="1"/>
    <col min="8" max="8" width="12" customWidth="1"/>
    <col min="9" max="9" width="13" customWidth="1"/>
    <col min="10" max="10" width="10" customWidth="1"/>
    <col min="11" max="11" width="12" customWidth="1"/>
    <col min="12" max="12" width="10" customWidth="1"/>
    <col min="13" max="13" width="9" customWidth="1"/>
    <col min="14" max="14" width="12" customWidth="1"/>
    <col min="15" max="15" width="18" customWidth="1"/>
    <col min="16" max="16" width="14" customWidth="1"/>
    <col min="17" max="17" width="11" customWidth="1"/>
    <col min="18" max="18" width="12" customWidth="1"/>
    <col min="19" max="20" width="30" customWidth="1"/>
  </cols>
  <sheetData>
    <row r="1" spans="1:20" ht="19.5" customHeight="1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9.75" customHeight="1" x14ac:dyDescent="0.25">
      <c r="A2" s="9" t="s">
        <v>18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33</v>
      </c>
      <c r="Q2" s="9" t="s">
        <v>34</v>
      </c>
      <c r="R2" s="9" t="s">
        <v>35</v>
      </c>
      <c r="S2" s="9" t="s">
        <v>36</v>
      </c>
      <c r="T2" s="9" t="s">
        <v>37</v>
      </c>
    </row>
    <row r="3" spans="1:20" ht="30" customHeight="1" x14ac:dyDescent="0.25">
      <c r="A3" s="10" t="s">
        <v>38</v>
      </c>
      <c r="B3" s="11" t="s">
        <v>39</v>
      </c>
      <c r="C3" s="11">
        <v>1</v>
      </c>
      <c r="D3" s="12" t="s">
        <v>40</v>
      </c>
      <c r="E3" s="13" t="s">
        <v>41</v>
      </c>
      <c r="F3" s="11" t="s">
        <v>42</v>
      </c>
      <c r="G3" s="11">
        <v>11</v>
      </c>
      <c r="H3" s="11">
        <v>6</v>
      </c>
      <c r="I3" s="14">
        <f t="shared" ref="I3:I26" si="0">H3*G3</f>
        <v>66</v>
      </c>
      <c r="J3" s="11">
        <v>50</v>
      </c>
      <c r="K3" s="11">
        <f>G3*J3</f>
        <v>550</v>
      </c>
      <c r="L3" s="11">
        <v>300</v>
      </c>
      <c r="M3" s="11">
        <v>3</v>
      </c>
      <c r="N3" s="11" t="s">
        <v>43</v>
      </c>
      <c r="O3" s="13" t="s">
        <v>44</v>
      </c>
      <c r="P3" s="15" t="s">
        <v>45</v>
      </c>
      <c r="Q3" s="11">
        <v>2</v>
      </c>
      <c r="R3" s="11">
        <v>4</v>
      </c>
      <c r="S3" s="16" t="s">
        <v>46</v>
      </c>
      <c r="T3" s="16" t="s">
        <v>47</v>
      </c>
    </row>
    <row r="4" spans="1:20" ht="30" customHeight="1" x14ac:dyDescent="0.25">
      <c r="A4" s="10" t="s">
        <v>38</v>
      </c>
      <c r="B4" s="11" t="s">
        <v>39</v>
      </c>
      <c r="C4" s="11">
        <v>2</v>
      </c>
      <c r="D4" s="12" t="s">
        <v>48</v>
      </c>
      <c r="E4" s="13" t="s">
        <v>41</v>
      </c>
      <c r="F4" s="11" t="s">
        <v>42</v>
      </c>
      <c r="G4" s="11">
        <v>6</v>
      </c>
      <c r="H4" s="11">
        <v>8</v>
      </c>
      <c r="I4" s="14">
        <f t="shared" si="0"/>
        <v>48</v>
      </c>
      <c r="J4" s="11" t="s">
        <v>49</v>
      </c>
      <c r="K4" s="11" t="s">
        <v>49</v>
      </c>
      <c r="L4" s="11">
        <v>500</v>
      </c>
      <c r="M4" s="11">
        <v>1</v>
      </c>
      <c r="N4" s="11" t="s">
        <v>43</v>
      </c>
      <c r="O4" s="13" t="s">
        <v>50</v>
      </c>
      <c r="P4" s="17" t="s">
        <v>51</v>
      </c>
      <c r="Q4" s="11">
        <v>4</v>
      </c>
      <c r="R4" s="11">
        <v>1.4</v>
      </c>
      <c r="S4" s="16" t="s">
        <v>52</v>
      </c>
      <c r="T4" s="16" t="s">
        <v>53</v>
      </c>
    </row>
    <row r="5" spans="1:20" ht="30" customHeight="1" x14ac:dyDescent="0.25">
      <c r="A5" s="10" t="s">
        <v>38</v>
      </c>
      <c r="B5" s="11" t="s">
        <v>39</v>
      </c>
      <c r="C5" s="11">
        <v>3</v>
      </c>
      <c r="D5" s="12" t="s">
        <v>54</v>
      </c>
      <c r="E5" s="13" t="s">
        <v>41</v>
      </c>
      <c r="F5" s="11" t="s">
        <v>42</v>
      </c>
      <c r="G5" s="11">
        <v>16</v>
      </c>
      <c r="H5" s="11">
        <v>4</v>
      </c>
      <c r="I5" s="14">
        <f t="shared" si="0"/>
        <v>64</v>
      </c>
      <c r="J5" s="11">
        <v>20</v>
      </c>
      <c r="K5" s="11">
        <f>G5*J5</f>
        <v>320</v>
      </c>
      <c r="L5" s="11">
        <v>120</v>
      </c>
      <c r="M5" s="11">
        <v>3</v>
      </c>
      <c r="N5" s="11" t="s">
        <v>43</v>
      </c>
      <c r="O5" s="13" t="s">
        <v>55</v>
      </c>
      <c r="P5" s="15" t="s">
        <v>56</v>
      </c>
      <c r="Q5" s="11">
        <v>4</v>
      </c>
      <c r="R5" s="11">
        <v>2.5</v>
      </c>
      <c r="S5" s="16" t="s">
        <v>57</v>
      </c>
      <c r="T5" s="16" t="s">
        <v>58</v>
      </c>
    </row>
    <row r="6" spans="1:20" ht="30" customHeight="1" x14ac:dyDescent="0.25">
      <c r="A6" s="10" t="s">
        <v>38</v>
      </c>
      <c r="B6" s="11" t="s">
        <v>59</v>
      </c>
      <c r="C6" s="11">
        <v>11</v>
      </c>
      <c r="D6" s="12" t="s">
        <v>60</v>
      </c>
      <c r="E6" s="13" t="s">
        <v>61</v>
      </c>
      <c r="F6" s="11" t="s">
        <v>62</v>
      </c>
      <c r="G6" s="11">
        <v>12</v>
      </c>
      <c r="H6" s="11">
        <v>8</v>
      </c>
      <c r="I6" s="14">
        <f t="shared" si="0"/>
        <v>96</v>
      </c>
      <c r="J6" s="11">
        <v>12</v>
      </c>
      <c r="K6" s="11">
        <f>G6*J6</f>
        <v>144</v>
      </c>
      <c r="L6" s="11">
        <v>144</v>
      </c>
      <c r="M6" s="11">
        <v>1.9</v>
      </c>
      <c r="N6" s="11" t="s">
        <v>63</v>
      </c>
      <c r="O6" s="13" t="s">
        <v>64</v>
      </c>
      <c r="P6" s="11" t="s">
        <v>65</v>
      </c>
      <c r="Q6" s="11" t="s">
        <v>64</v>
      </c>
      <c r="R6" s="11" t="s">
        <v>64</v>
      </c>
      <c r="S6" s="16" t="s">
        <v>66</v>
      </c>
      <c r="T6" s="16" t="s">
        <v>67</v>
      </c>
    </row>
    <row r="7" spans="1:20" ht="30" customHeight="1" x14ac:dyDescent="0.25">
      <c r="A7" s="10" t="s">
        <v>38</v>
      </c>
      <c r="B7" s="11" t="s">
        <v>59</v>
      </c>
      <c r="C7" s="11">
        <v>12</v>
      </c>
      <c r="D7" s="12" t="s">
        <v>68</v>
      </c>
      <c r="E7" s="13" t="s">
        <v>61</v>
      </c>
      <c r="F7" s="11" t="s">
        <v>42</v>
      </c>
      <c r="G7" s="11">
        <v>60</v>
      </c>
      <c r="H7" s="11">
        <v>8</v>
      </c>
      <c r="I7" s="14">
        <f t="shared" si="0"/>
        <v>480</v>
      </c>
      <c r="J7" s="11" t="s">
        <v>49</v>
      </c>
      <c r="K7" s="11" t="s">
        <v>49</v>
      </c>
      <c r="L7" s="11">
        <v>120</v>
      </c>
      <c r="M7" s="11">
        <v>0.4</v>
      </c>
      <c r="N7" s="11" t="s">
        <v>63</v>
      </c>
      <c r="O7" s="13" t="s">
        <v>69</v>
      </c>
      <c r="P7" s="15" t="s">
        <v>45</v>
      </c>
      <c r="Q7" s="11">
        <v>1.67</v>
      </c>
      <c r="R7" s="11">
        <v>2</v>
      </c>
      <c r="S7" s="16" t="s">
        <v>70</v>
      </c>
      <c r="T7" s="16" t="s">
        <v>71</v>
      </c>
    </row>
    <row r="8" spans="1:20" ht="30" customHeight="1" x14ac:dyDescent="0.25">
      <c r="A8" s="10" t="s">
        <v>38</v>
      </c>
      <c r="B8" s="11" t="s">
        <v>59</v>
      </c>
      <c r="C8" s="11">
        <v>19</v>
      </c>
      <c r="D8" s="12" t="s">
        <v>72</v>
      </c>
      <c r="E8" s="13" t="s">
        <v>73</v>
      </c>
      <c r="F8" s="11" t="s">
        <v>42</v>
      </c>
      <c r="G8" s="11">
        <v>10</v>
      </c>
      <c r="H8" s="11">
        <v>7</v>
      </c>
      <c r="I8" s="14">
        <f t="shared" si="0"/>
        <v>70</v>
      </c>
      <c r="J8" s="11" t="s">
        <v>49</v>
      </c>
      <c r="K8" s="11" t="s">
        <v>49</v>
      </c>
      <c r="L8" s="11">
        <v>300</v>
      </c>
      <c r="M8" s="11">
        <v>2</v>
      </c>
      <c r="N8" s="11" t="s">
        <v>63</v>
      </c>
      <c r="O8" s="13" t="s">
        <v>69</v>
      </c>
      <c r="P8" s="15" t="s">
        <v>45</v>
      </c>
      <c r="Q8" s="11">
        <v>1</v>
      </c>
      <c r="R8" s="11">
        <v>1.2</v>
      </c>
      <c r="S8" s="16" t="s">
        <v>64</v>
      </c>
      <c r="T8" s="16" t="s">
        <v>74</v>
      </c>
    </row>
    <row r="9" spans="1:20" ht="30" customHeight="1" x14ac:dyDescent="0.25">
      <c r="A9" s="18" t="s">
        <v>75</v>
      </c>
      <c r="B9" s="19" t="s">
        <v>39</v>
      </c>
      <c r="C9" s="19">
        <v>16</v>
      </c>
      <c r="D9" s="20" t="s">
        <v>76</v>
      </c>
      <c r="E9" s="21" t="s">
        <v>77</v>
      </c>
      <c r="F9" s="19" t="s">
        <v>42</v>
      </c>
      <c r="G9" s="19">
        <v>56</v>
      </c>
      <c r="H9" s="19">
        <v>2</v>
      </c>
      <c r="I9" s="22">
        <f t="shared" si="0"/>
        <v>112</v>
      </c>
      <c r="J9" s="19">
        <v>6</v>
      </c>
      <c r="K9" s="19">
        <f t="shared" ref="K9:K19" si="1">G9*J9</f>
        <v>336</v>
      </c>
      <c r="L9" s="19">
        <v>90</v>
      </c>
      <c r="M9" s="19">
        <v>2</v>
      </c>
      <c r="N9" s="19" t="s">
        <v>78</v>
      </c>
      <c r="O9" s="21" t="s">
        <v>79</v>
      </c>
      <c r="P9" s="23" t="s">
        <v>51</v>
      </c>
      <c r="Q9" s="19">
        <v>3</v>
      </c>
      <c r="R9" s="19">
        <v>1.4</v>
      </c>
      <c r="S9" s="24" t="s">
        <v>80</v>
      </c>
      <c r="T9" s="24" t="s">
        <v>64</v>
      </c>
    </row>
    <row r="10" spans="1:20" ht="30" customHeight="1" x14ac:dyDescent="0.25">
      <c r="A10" s="18" t="s">
        <v>75</v>
      </c>
      <c r="B10" s="19" t="s">
        <v>39</v>
      </c>
      <c r="C10" s="19">
        <v>20</v>
      </c>
      <c r="D10" s="20" t="s">
        <v>81</v>
      </c>
      <c r="E10" s="21" t="s">
        <v>73</v>
      </c>
      <c r="F10" s="19" t="s">
        <v>62</v>
      </c>
      <c r="G10" s="19">
        <v>9</v>
      </c>
      <c r="H10" s="19">
        <v>11</v>
      </c>
      <c r="I10" s="22">
        <f t="shared" si="0"/>
        <v>99</v>
      </c>
      <c r="J10" s="19">
        <v>30</v>
      </c>
      <c r="K10" s="19">
        <f t="shared" si="1"/>
        <v>270</v>
      </c>
      <c r="L10" s="19">
        <v>420</v>
      </c>
      <c r="M10" s="19">
        <v>2</v>
      </c>
      <c r="N10" s="19" t="s">
        <v>63</v>
      </c>
      <c r="O10" s="21" t="s">
        <v>82</v>
      </c>
      <c r="P10" s="23" t="s">
        <v>51</v>
      </c>
      <c r="Q10" s="19" t="s">
        <v>64</v>
      </c>
      <c r="R10" s="19" t="s">
        <v>64</v>
      </c>
      <c r="S10" s="24" t="s">
        <v>64</v>
      </c>
      <c r="T10" s="24" t="s">
        <v>74</v>
      </c>
    </row>
    <row r="11" spans="1:20" ht="30" customHeight="1" x14ac:dyDescent="0.25">
      <c r="A11" s="18" t="s">
        <v>75</v>
      </c>
      <c r="B11" s="19" t="s">
        <v>39</v>
      </c>
      <c r="C11" s="19">
        <v>21</v>
      </c>
      <c r="D11" s="20" t="s">
        <v>83</v>
      </c>
      <c r="E11" s="21" t="s">
        <v>73</v>
      </c>
      <c r="F11" s="19" t="s">
        <v>42</v>
      </c>
      <c r="G11" s="19">
        <v>21</v>
      </c>
      <c r="H11" s="19">
        <v>5</v>
      </c>
      <c r="I11" s="22">
        <f t="shared" si="0"/>
        <v>105</v>
      </c>
      <c r="J11" s="19">
        <v>36</v>
      </c>
      <c r="K11" s="19">
        <f t="shared" si="1"/>
        <v>756</v>
      </c>
      <c r="L11" s="19">
        <v>180</v>
      </c>
      <c r="M11" s="19">
        <v>3</v>
      </c>
      <c r="N11" s="19" t="s">
        <v>84</v>
      </c>
      <c r="O11" s="21" t="s">
        <v>82</v>
      </c>
      <c r="P11" s="23" t="s">
        <v>51</v>
      </c>
      <c r="Q11" s="19">
        <v>1</v>
      </c>
      <c r="R11" s="19" t="s">
        <v>64</v>
      </c>
      <c r="S11" s="24" t="s">
        <v>64</v>
      </c>
      <c r="T11" s="24" t="s">
        <v>64</v>
      </c>
    </row>
    <row r="12" spans="1:20" ht="30" customHeight="1" x14ac:dyDescent="0.25">
      <c r="A12" s="18" t="s">
        <v>75</v>
      </c>
      <c r="B12" s="19" t="s">
        <v>59</v>
      </c>
      <c r="C12" s="19">
        <v>4</v>
      </c>
      <c r="D12" s="20" t="s">
        <v>85</v>
      </c>
      <c r="E12" s="21" t="s">
        <v>41</v>
      </c>
      <c r="F12" s="19" t="s">
        <v>42</v>
      </c>
      <c r="G12" s="19">
        <v>110</v>
      </c>
      <c r="H12" s="19">
        <v>1</v>
      </c>
      <c r="I12" s="22">
        <f t="shared" si="0"/>
        <v>110</v>
      </c>
      <c r="J12" s="19">
        <v>1</v>
      </c>
      <c r="K12" s="19">
        <f t="shared" si="1"/>
        <v>110</v>
      </c>
      <c r="L12" s="19">
        <v>9</v>
      </c>
      <c r="M12" s="19">
        <v>2</v>
      </c>
      <c r="N12" s="19" t="s">
        <v>86</v>
      </c>
      <c r="O12" s="21" t="s">
        <v>87</v>
      </c>
      <c r="P12" s="19" t="s">
        <v>88</v>
      </c>
      <c r="Q12" s="19" t="s">
        <v>64</v>
      </c>
      <c r="R12" s="19">
        <v>3</v>
      </c>
      <c r="S12" s="24" t="s">
        <v>89</v>
      </c>
      <c r="T12" s="24" t="s">
        <v>90</v>
      </c>
    </row>
    <row r="13" spans="1:20" ht="30" customHeight="1" x14ac:dyDescent="0.25">
      <c r="A13" s="18" t="s">
        <v>75</v>
      </c>
      <c r="B13" s="19" t="s">
        <v>59</v>
      </c>
      <c r="C13" s="19">
        <v>5</v>
      </c>
      <c r="D13" s="20" t="s">
        <v>91</v>
      </c>
      <c r="E13" s="21" t="s">
        <v>41</v>
      </c>
      <c r="F13" s="19" t="s">
        <v>42</v>
      </c>
      <c r="G13" s="19">
        <v>575</v>
      </c>
      <c r="H13" s="19">
        <v>1</v>
      </c>
      <c r="I13" s="22">
        <f t="shared" si="0"/>
        <v>575</v>
      </c>
      <c r="J13" s="19">
        <v>3</v>
      </c>
      <c r="K13" s="19">
        <f t="shared" si="1"/>
        <v>1725</v>
      </c>
      <c r="L13" s="19">
        <v>12</v>
      </c>
      <c r="M13" s="19">
        <v>3.4</v>
      </c>
      <c r="N13" s="19" t="s">
        <v>92</v>
      </c>
      <c r="O13" s="21" t="s">
        <v>93</v>
      </c>
      <c r="P13" s="18" t="s">
        <v>45</v>
      </c>
      <c r="Q13" s="19">
        <v>4</v>
      </c>
      <c r="R13" s="19">
        <v>3.5</v>
      </c>
      <c r="S13" s="24" t="s">
        <v>94</v>
      </c>
      <c r="T13" s="24" t="s">
        <v>95</v>
      </c>
    </row>
    <row r="14" spans="1:20" ht="30" customHeight="1" x14ac:dyDescent="0.25">
      <c r="A14" s="18" t="s">
        <v>75</v>
      </c>
      <c r="B14" s="19" t="s">
        <v>59</v>
      </c>
      <c r="C14" s="19">
        <v>6</v>
      </c>
      <c r="D14" s="20" t="s">
        <v>96</v>
      </c>
      <c r="E14" s="21" t="s">
        <v>41</v>
      </c>
      <c r="F14" s="19" t="s">
        <v>62</v>
      </c>
      <c r="G14" s="19">
        <v>7</v>
      </c>
      <c r="H14" s="19">
        <v>13</v>
      </c>
      <c r="I14" s="22">
        <f t="shared" si="0"/>
        <v>91</v>
      </c>
      <c r="J14" s="19">
        <v>50</v>
      </c>
      <c r="K14" s="19">
        <f t="shared" si="1"/>
        <v>350</v>
      </c>
      <c r="L14" s="19">
        <v>300</v>
      </c>
      <c r="M14" s="19">
        <v>1.6</v>
      </c>
      <c r="N14" s="19" t="s">
        <v>63</v>
      </c>
      <c r="O14" s="21" t="s">
        <v>69</v>
      </c>
      <c r="P14" s="18" t="s">
        <v>45</v>
      </c>
      <c r="Q14" s="19">
        <v>7</v>
      </c>
      <c r="R14" s="19">
        <v>1.3</v>
      </c>
      <c r="S14" s="24" t="s">
        <v>97</v>
      </c>
      <c r="T14" s="24" t="s">
        <v>98</v>
      </c>
    </row>
    <row r="15" spans="1:20" ht="30" customHeight="1" x14ac:dyDescent="0.25">
      <c r="A15" s="25" t="s">
        <v>99</v>
      </c>
      <c r="B15" s="26" t="s">
        <v>39</v>
      </c>
      <c r="C15" s="26">
        <v>7</v>
      </c>
      <c r="D15" s="27" t="s">
        <v>100</v>
      </c>
      <c r="E15" s="28" t="s">
        <v>41</v>
      </c>
      <c r="F15" s="26" t="s">
        <v>62</v>
      </c>
      <c r="G15" s="26">
        <v>10</v>
      </c>
      <c r="H15" s="26">
        <v>15</v>
      </c>
      <c r="I15" s="29">
        <f t="shared" si="0"/>
        <v>150</v>
      </c>
      <c r="J15" s="26">
        <v>1200</v>
      </c>
      <c r="K15" s="26">
        <f t="shared" si="1"/>
        <v>12000</v>
      </c>
      <c r="L15" s="26">
        <v>2400</v>
      </c>
      <c r="M15" s="26">
        <v>10</v>
      </c>
      <c r="N15" s="26" t="s">
        <v>63</v>
      </c>
      <c r="O15" s="28" t="s">
        <v>64</v>
      </c>
      <c r="P15" s="26" t="s">
        <v>65</v>
      </c>
      <c r="Q15" s="26" t="s">
        <v>64</v>
      </c>
      <c r="R15" s="26" t="s">
        <v>64</v>
      </c>
      <c r="S15" s="30" t="s">
        <v>66</v>
      </c>
      <c r="T15" s="30" t="s">
        <v>101</v>
      </c>
    </row>
    <row r="16" spans="1:20" ht="30" customHeight="1" x14ac:dyDescent="0.25">
      <c r="A16" s="25" t="s">
        <v>99</v>
      </c>
      <c r="B16" s="26" t="s">
        <v>39</v>
      </c>
      <c r="C16" s="26">
        <v>8</v>
      </c>
      <c r="D16" s="27" t="s">
        <v>102</v>
      </c>
      <c r="E16" s="28" t="s">
        <v>41</v>
      </c>
      <c r="F16" s="26" t="s">
        <v>42</v>
      </c>
      <c r="G16" s="26">
        <v>25</v>
      </c>
      <c r="H16" s="26">
        <v>5.5</v>
      </c>
      <c r="I16" s="29">
        <f t="shared" si="0"/>
        <v>137.5</v>
      </c>
      <c r="J16" s="26">
        <v>110</v>
      </c>
      <c r="K16" s="26">
        <f t="shared" si="1"/>
        <v>2750</v>
      </c>
      <c r="L16" s="26">
        <v>440</v>
      </c>
      <c r="M16" s="26">
        <v>5</v>
      </c>
      <c r="N16" s="26" t="s">
        <v>103</v>
      </c>
      <c r="O16" s="28" t="s">
        <v>87</v>
      </c>
      <c r="P16" s="26" t="s">
        <v>88</v>
      </c>
      <c r="Q16" s="26" t="s">
        <v>64</v>
      </c>
      <c r="R16" s="26">
        <v>1.4</v>
      </c>
      <c r="S16" s="30" t="s">
        <v>104</v>
      </c>
      <c r="T16" s="30" t="s">
        <v>105</v>
      </c>
    </row>
    <row r="17" spans="1:20" ht="30" customHeight="1" x14ac:dyDescent="0.25">
      <c r="A17" s="25" t="s">
        <v>99</v>
      </c>
      <c r="B17" s="26" t="s">
        <v>39</v>
      </c>
      <c r="C17" s="26">
        <v>9</v>
      </c>
      <c r="D17" s="27" t="s">
        <v>106</v>
      </c>
      <c r="E17" s="28" t="s">
        <v>41</v>
      </c>
      <c r="F17" s="26" t="s">
        <v>42</v>
      </c>
      <c r="G17" s="26">
        <v>36</v>
      </c>
      <c r="H17" s="26">
        <v>3</v>
      </c>
      <c r="I17" s="29">
        <f t="shared" si="0"/>
        <v>108</v>
      </c>
      <c r="J17" s="26">
        <v>36</v>
      </c>
      <c r="K17" s="26">
        <f t="shared" si="1"/>
        <v>1296</v>
      </c>
      <c r="L17" s="26">
        <v>288</v>
      </c>
      <c r="M17" s="26">
        <v>3.5</v>
      </c>
      <c r="N17" s="26" t="s">
        <v>63</v>
      </c>
      <c r="O17" s="28" t="s">
        <v>107</v>
      </c>
      <c r="P17" s="26" t="s">
        <v>88</v>
      </c>
      <c r="Q17" s="26" t="s">
        <v>64</v>
      </c>
      <c r="R17" s="26">
        <v>1.4</v>
      </c>
      <c r="S17" s="30" t="s">
        <v>108</v>
      </c>
      <c r="T17" s="30" t="s">
        <v>109</v>
      </c>
    </row>
    <row r="18" spans="1:20" ht="30" customHeight="1" x14ac:dyDescent="0.25">
      <c r="A18" s="25" t="s">
        <v>99</v>
      </c>
      <c r="B18" s="26" t="s">
        <v>59</v>
      </c>
      <c r="C18" s="26">
        <v>13</v>
      </c>
      <c r="D18" s="27" t="s">
        <v>110</v>
      </c>
      <c r="E18" s="28" t="s">
        <v>61</v>
      </c>
      <c r="F18" s="26" t="s">
        <v>62</v>
      </c>
      <c r="G18" s="26">
        <v>85</v>
      </c>
      <c r="H18" s="26">
        <v>2</v>
      </c>
      <c r="I18" s="29">
        <f t="shared" si="0"/>
        <v>170</v>
      </c>
      <c r="J18" s="26">
        <v>4</v>
      </c>
      <c r="K18" s="26">
        <f t="shared" si="1"/>
        <v>340</v>
      </c>
      <c r="L18" s="26">
        <v>24</v>
      </c>
      <c r="M18" s="26">
        <v>2</v>
      </c>
      <c r="N18" s="26" t="s">
        <v>63</v>
      </c>
      <c r="O18" s="28" t="s">
        <v>64</v>
      </c>
      <c r="P18" s="26" t="s">
        <v>65</v>
      </c>
      <c r="Q18" s="26" t="s">
        <v>64</v>
      </c>
      <c r="R18" s="26" t="s">
        <v>64</v>
      </c>
      <c r="S18" s="30" t="s">
        <v>111</v>
      </c>
      <c r="T18" s="30" t="s">
        <v>112</v>
      </c>
    </row>
    <row r="19" spans="1:20" ht="30" customHeight="1" x14ac:dyDescent="0.25">
      <c r="A19" s="25" t="s">
        <v>99</v>
      </c>
      <c r="B19" s="26" t="s">
        <v>59</v>
      </c>
      <c r="C19" s="26">
        <v>14</v>
      </c>
      <c r="D19" s="27" t="s">
        <v>113</v>
      </c>
      <c r="E19" s="28" t="s">
        <v>61</v>
      </c>
      <c r="F19" s="26" t="s">
        <v>62</v>
      </c>
      <c r="G19" s="26">
        <v>21</v>
      </c>
      <c r="H19" s="26">
        <v>3</v>
      </c>
      <c r="I19" s="29">
        <f t="shared" si="0"/>
        <v>63</v>
      </c>
      <c r="J19" s="26">
        <v>24</v>
      </c>
      <c r="K19" s="26">
        <f t="shared" si="1"/>
        <v>504</v>
      </c>
      <c r="L19" s="26">
        <v>120</v>
      </c>
      <c r="M19" s="26">
        <v>2.2000000000000002</v>
      </c>
      <c r="N19" s="26" t="s">
        <v>63</v>
      </c>
      <c r="O19" s="28" t="s">
        <v>64</v>
      </c>
      <c r="P19" s="26" t="s">
        <v>65</v>
      </c>
      <c r="Q19" s="26" t="s">
        <v>64</v>
      </c>
      <c r="R19" s="26" t="s">
        <v>64</v>
      </c>
      <c r="S19" s="30" t="s">
        <v>114</v>
      </c>
      <c r="T19" s="30" t="s">
        <v>67</v>
      </c>
    </row>
    <row r="20" spans="1:20" ht="30" customHeight="1" x14ac:dyDescent="0.25">
      <c r="A20" s="25" t="s">
        <v>99</v>
      </c>
      <c r="B20" s="26" t="s">
        <v>59</v>
      </c>
      <c r="C20" s="26">
        <v>15</v>
      </c>
      <c r="D20" s="27" t="s">
        <v>115</v>
      </c>
      <c r="E20" s="28" t="s">
        <v>61</v>
      </c>
      <c r="F20" s="26" t="s">
        <v>62</v>
      </c>
      <c r="G20" s="26">
        <v>130</v>
      </c>
      <c r="H20" s="26">
        <v>1.2</v>
      </c>
      <c r="I20" s="29">
        <f t="shared" si="0"/>
        <v>156</v>
      </c>
      <c r="J20" s="26" t="s">
        <v>49</v>
      </c>
      <c r="K20" s="26" t="s">
        <v>49</v>
      </c>
      <c r="L20" s="26">
        <v>640</v>
      </c>
      <c r="M20" s="26">
        <v>1.9</v>
      </c>
      <c r="N20" s="26" t="s">
        <v>63</v>
      </c>
      <c r="O20" s="28" t="s">
        <v>69</v>
      </c>
      <c r="P20" s="31" t="s">
        <v>45</v>
      </c>
      <c r="Q20" s="26">
        <v>1</v>
      </c>
      <c r="R20" s="26">
        <v>0.3</v>
      </c>
      <c r="S20" s="30" t="s">
        <v>116</v>
      </c>
      <c r="T20" s="30" t="s">
        <v>53</v>
      </c>
    </row>
    <row r="21" spans="1:20" ht="30" customHeight="1" x14ac:dyDescent="0.25">
      <c r="A21" s="32" t="s">
        <v>117</v>
      </c>
      <c r="B21" s="33" t="s">
        <v>39</v>
      </c>
      <c r="C21" s="33">
        <v>22</v>
      </c>
      <c r="D21" s="34" t="s">
        <v>118</v>
      </c>
      <c r="E21" s="35" t="s">
        <v>119</v>
      </c>
      <c r="F21" s="33" t="s">
        <v>62</v>
      </c>
      <c r="G21" s="33">
        <v>110</v>
      </c>
      <c r="H21" s="33">
        <v>4</v>
      </c>
      <c r="I21" s="36">
        <f t="shared" si="0"/>
        <v>440</v>
      </c>
      <c r="J21" s="33">
        <v>8</v>
      </c>
      <c r="K21" s="33">
        <f>G21*J21</f>
        <v>880</v>
      </c>
      <c r="L21" s="33">
        <v>96</v>
      </c>
      <c r="M21" s="33">
        <v>2.5499999999999998</v>
      </c>
      <c r="N21" s="33" t="s">
        <v>63</v>
      </c>
      <c r="O21" s="35" t="s">
        <v>64</v>
      </c>
      <c r="P21" s="33" t="s">
        <v>65</v>
      </c>
      <c r="Q21" s="33" t="s">
        <v>64</v>
      </c>
      <c r="R21" s="33" t="s">
        <v>64</v>
      </c>
      <c r="S21" s="37" t="s">
        <v>64</v>
      </c>
      <c r="T21" s="37" t="s">
        <v>64</v>
      </c>
    </row>
    <row r="22" spans="1:20" ht="30" customHeight="1" x14ac:dyDescent="0.25">
      <c r="A22" s="32" t="s">
        <v>117</v>
      </c>
      <c r="B22" s="33" t="s">
        <v>39</v>
      </c>
      <c r="C22" s="33">
        <v>23</v>
      </c>
      <c r="D22" s="34" t="s">
        <v>120</v>
      </c>
      <c r="E22" s="35" t="s">
        <v>121</v>
      </c>
      <c r="F22" s="33" t="s">
        <v>62</v>
      </c>
      <c r="G22" s="33">
        <v>16</v>
      </c>
      <c r="H22" s="33">
        <v>8</v>
      </c>
      <c r="I22" s="36">
        <f t="shared" si="0"/>
        <v>128</v>
      </c>
      <c r="J22" s="33">
        <v>30</v>
      </c>
      <c r="K22" s="33">
        <f>G22*J22</f>
        <v>480</v>
      </c>
      <c r="L22" s="33">
        <v>360</v>
      </c>
      <c r="M22" s="33">
        <v>1.8</v>
      </c>
      <c r="N22" s="33" t="s">
        <v>63</v>
      </c>
      <c r="O22" s="35" t="s">
        <v>79</v>
      </c>
      <c r="P22" s="32" t="s">
        <v>51</v>
      </c>
      <c r="Q22" s="33">
        <v>1.5</v>
      </c>
      <c r="R22" s="33" t="s">
        <v>64</v>
      </c>
      <c r="S22" s="37" t="s">
        <v>64</v>
      </c>
      <c r="T22" s="37" t="s">
        <v>64</v>
      </c>
    </row>
    <row r="23" spans="1:20" ht="30" customHeight="1" x14ac:dyDescent="0.25">
      <c r="A23" s="32" t="s">
        <v>117</v>
      </c>
      <c r="B23" s="33" t="s">
        <v>39</v>
      </c>
      <c r="C23" s="33">
        <v>24</v>
      </c>
      <c r="D23" s="34" t="s">
        <v>122</v>
      </c>
      <c r="E23" s="35" t="s">
        <v>121</v>
      </c>
      <c r="F23" s="33" t="s">
        <v>62</v>
      </c>
      <c r="G23" s="33">
        <v>9</v>
      </c>
      <c r="H23" s="33">
        <v>12</v>
      </c>
      <c r="I23" s="36">
        <f t="shared" si="0"/>
        <v>108</v>
      </c>
      <c r="J23" s="33" t="s">
        <v>49</v>
      </c>
      <c r="K23" s="33" t="s">
        <v>49</v>
      </c>
      <c r="L23" s="33">
        <v>750</v>
      </c>
      <c r="M23" s="33">
        <v>2.5</v>
      </c>
      <c r="N23" s="33" t="s">
        <v>63</v>
      </c>
      <c r="O23" s="35" t="s">
        <v>123</v>
      </c>
      <c r="P23" s="38" t="s">
        <v>45</v>
      </c>
      <c r="Q23" s="33" t="s">
        <v>64</v>
      </c>
      <c r="R23" s="33" t="s">
        <v>64</v>
      </c>
      <c r="S23" s="37" t="s">
        <v>64</v>
      </c>
      <c r="T23" s="37" t="s">
        <v>64</v>
      </c>
    </row>
    <row r="24" spans="1:20" ht="30" customHeight="1" x14ac:dyDescent="0.25">
      <c r="A24" s="32" t="s">
        <v>117</v>
      </c>
      <c r="B24" s="33" t="s">
        <v>59</v>
      </c>
      <c r="C24" s="33">
        <v>10</v>
      </c>
      <c r="D24" s="34" t="s">
        <v>124</v>
      </c>
      <c r="E24" s="35" t="s">
        <v>125</v>
      </c>
      <c r="F24" s="33" t="s">
        <v>62</v>
      </c>
      <c r="G24" s="33">
        <v>165</v>
      </c>
      <c r="H24" s="33">
        <v>0.5</v>
      </c>
      <c r="I24" s="36">
        <f t="shared" si="0"/>
        <v>82.5</v>
      </c>
      <c r="J24" s="33">
        <v>1</v>
      </c>
      <c r="K24" s="33">
        <f>G24*J24</f>
        <v>165</v>
      </c>
      <c r="L24" s="33">
        <v>20</v>
      </c>
      <c r="M24" s="33">
        <v>1.6</v>
      </c>
      <c r="N24" s="33" t="s">
        <v>63</v>
      </c>
      <c r="O24" s="35" t="s">
        <v>79</v>
      </c>
      <c r="P24" s="32" t="s">
        <v>51</v>
      </c>
      <c r="Q24" s="33" t="s">
        <v>64</v>
      </c>
      <c r="R24" s="33" t="s">
        <v>64</v>
      </c>
      <c r="S24" s="37" t="s">
        <v>126</v>
      </c>
      <c r="T24" s="37" t="s">
        <v>127</v>
      </c>
    </row>
    <row r="25" spans="1:20" ht="30" customHeight="1" x14ac:dyDescent="0.25">
      <c r="A25" s="32" t="s">
        <v>117</v>
      </c>
      <c r="B25" s="33" t="s">
        <v>59</v>
      </c>
      <c r="C25" s="33">
        <v>17</v>
      </c>
      <c r="D25" s="34" t="s">
        <v>128</v>
      </c>
      <c r="E25" s="35" t="s">
        <v>77</v>
      </c>
      <c r="F25" s="33" t="s">
        <v>42</v>
      </c>
      <c r="G25" s="33">
        <v>96</v>
      </c>
      <c r="H25" s="33">
        <v>1.5</v>
      </c>
      <c r="I25" s="36">
        <f t="shared" si="0"/>
        <v>144</v>
      </c>
      <c r="J25" s="33">
        <v>2</v>
      </c>
      <c r="K25" s="33">
        <f>G25*J25</f>
        <v>192</v>
      </c>
      <c r="L25" s="33">
        <v>24</v>
      </c>
      <c r="M25" s="33">
        <v>2.25</v>
      </c>
      <c r="N25" s="33" t="s">
        <v>78</v>
      </c>
      <c r="O25" s="35" t="s">
        <v>79</v>
      </c>
      <c r="P25" s="32" t="s">
        <v>51</v>
      </c>
      <c r="Q25" s="33" t="s">
        <v>64</v>
      </c>
      <c r="R25" s="33">
        <v>1.4</v>
      </c>
      <c r="S25" s="37" t="s">
        <v>129</v>
      </c>
      <c r="T25" s="37" t="s">
        <v>130</v>
      </c>
    </row>
    <row r="26" spans="1:20" ht="30" customHeight="1" x14ac:dyDescent="0.25">
      <c r="A26" s="32" t="s">
        <v>117</v>
      </c>
      <c r="B26" s="33" t="s">
        <v>59</v>
      </c>
      <c r="C26" s="33">
        <v>18</v>
      </c>
      <c r="D26" s="34" t="s">
        <v>131</v>
      </c>
      <c r="E26" s="35" t="s">
        <v>73</v>
      </c>
      <c r="F26" s="33" t="s">
        <v>62</v>
      </c>
      <c r="G26" s="33">
        <v>12</v>
      </c>
      <c r="H26" s="33">
        <v>15</v>
      </c>
      <c r="I26" s="36">
        <f t="shared" si="0"/>
        <v>180</v>
      </c>
      <c r="J26" s="33">
        <v>50</v>
      </c>
      <c r="K26" s="33">
        <f>G26*J26</f>
        <v>600</v>
      </c>
      <c r="L26" s="33">
        <v>650</v>
      </c>
      <c r="M26" s="33">
        <v>1.8</v>
      </c>
      <c r="N26" s="33" t="s">
        <v>63</v>
      </c>
      <c r="O26" s="35" t="s">
        <v>64</v>
      </c>
      <c r="P26" s="33" t="s">
        <v>65</v>
      </c>
      <c r="Q26" s="33" t="s">
        <v>64</v>
      </c>
      <c r="R26" s="33" t="s">
        <v>64</v>
      </c>
      <c r="S26" s="37" t="s">
        <v>132</v>
      </c>
      <c r="T26" s="37" t="s">
        <v>74</v>
      </c>
    </row>
  </sheetData>
  <mergeCells count="1">
    <mergeCell ref="A1:T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"/>
  <sheetViews>
    <sheetView showGridLines="0" zoomScaleNormal="100" workbookViewId="0">
      <selection activeCell="I19" sqref="I19"/>
    </sheetView>
  </sheetViews>
  <sheetFormatPr defaultColWidth="8.7109375" defaultRowHeight="15" x14ac:dyDescent="0.25"/>
  <cols>
    <col min="1" max="1" width="2" customWidth="1"/>
    <col min="2" max="2" width="18" customWidth="1"/>
    <col min="3" max="3" width="14" customWidth="1"/>
    <col min="4" max="6" width="16" customWidth="1"/>
    <col min="7" max="7" width="72" customWidth="1"/>
  </cols>
  <sheetData>
    <row r="2" spans="2:7" ht="18" x14ac:dyDescent="0.25">
      <c r="B2" s="39" t="s">
        <v>133</v>
      </c>
    </row>
    <row r="3" spans="2:7" ht="27.75" customHeight="1" x14ac:dyDescent="0.25">
      <c r="B3" s="40"/>
    </row>
    <row r="5" spans="2:7" ht="33.75" customHeight="1" x14ac:dyDescent="0.25">
      <c r="B5" s="9" t="s">
        <v>18</v>
      </c>
      <c r="C5" s="9" t="s">
        <v>19</v>
      </c>
      <c r="D5" s="9" t="s">
        <v>134</v>
      </c>
      <c r="E5" s="9" t="s">
        <v>135</v>
      </c>
      <c r="F5" s="9" t="s">
        <v>136</v>
      </c>
      <c r="G5" s="9" t="s">
        <v>137</v>
      </c>
    </row>
    <row r="6" spans="2:7" ht="103.5" customHeight="1" x14ac:dyDescent="0.25">
      <c r="B6" s="10" t="s">
        <v>38</v>
      </c>
      <c r="C6" s="11" t="s">
        <v>39</v>
      </c>
      <c r="D6" s="41">
        <f>ROUND(AVERAGE('Weapon Data'!I3:I5),0)</f>
        <v>59</v>
      </c>
      <c r="E6" s="41">
        <f>MAX('Weapon Data'!I3:I5)</f>
        <v>66</v>
      </c>
      <c r="F6" s="41">
        <f>MIN('Weapon Data'!I3:I5)</f>
        <v>48</v>
      </c>
      <c r="G6" s="42" t="s">
        <v>148</v>
      </c>
    </row>
    <row r="7" spans="2:7" ht="103.5" customHeight="1" x14ac:dyDescent="0.25">
      <c r="B7" s="10" t="s">
        <v>38</v>
      </c>
      <c r="C7" s="11" t="s">
        <v>59</v>
      </c>
      <c r="D7" s="41">
        <f>ROUND(AVERAGE('Weapon Data'!I6:I8),0)</f>
        <v>215</v>
      </c>
      <c r="E7" s="41">
        <f>MAX('Weapon Data'!I6:I8)</f>
        <v>480</v>
      </c>
      <c r="F7" s="41">
        <f>MIN('Weapon Data'!I6:I8)</f>
        <v>70</v>
      </c>
      <c r="G7" s="42" t="s">
        <v>138</v>
      </c>
    </row>
    <row r="8" spans="2:7" ht="103.5" customHeight="1" x14ac:dyDescent="0.25">
      <c r="B8" s="18" t="s">
        <v>75</v>
      </c>
      <c r="C8" s="19" t="s">
        <v>39</v>
      </c>
      <c r="D8" s="43">
        <f>ROUND(AVERAGE('Weapon Data'!I9:I11),0)</f>
        <v>105</v>
      </c>
      <c r="E8" s="43">
        <f>MAX('Weapon Data'!I9:I11)</f>
        <v>112</v>
      </c>
      <c r="F8" s="43">
        <f>MIN('Weapon Data'!I9:I11)</f>
        <v>99</v>
      </c>
      <c r="G8" s="42" t="s">
        <v>139</v>
      </c>
    </row>
    <row r="9" spans="2:7" ht="103.5" customHeight="1" x14ac:dyDescent="0.25">
      <c r="B9" s="18" t="s">
        <v>75</v>
      </c>
      <c r="C9" s="19" t="s">
        <v>59</v>
      </c>
      <c r="D9" s="43">
        <f>ROUND(AVERAGE('Weapon Data'!I12:I14),0)</f>
        <v>259</v>
      </c>
      <c r="E9" s="43">
        <f>MAX('Weapon Data'!I12:I14)</f>
        <v>575</v>
      </c>
      <c r="F9" s="43">
        <f>MIN('Weapon Data'!I12:I14)</f>
        <v>91</v>
      </c>
      <c r="G9" s="42" t="s">
        <v>140</v>
      </c>
    </row>
    <row r="10" spans="2:7" ht="103.5" customHeight="1" x14ac:dyDescent="0.25">
      <c r="B10" s="25" t="s">
        <v>99</v>
      </c>
      <c r="C10" s="26" t="s">
        <v>39</v>
      </c>
      <c r="D10" s="44">
        <f>ROUND(AVERAGE('Weapon Data'!I15:I17),0)</f>
        <v>132</v>
      </c>
      <c r="E10" s="44">
        <f>MAX('Weapon Data'!I15:I17)</f>
        <v>150</v>
      </c>
      <c r="F10" s="44">
        <f>MIN('Weapon Data'!I15:I17)</f>
        <v>108</v>
      </c>
      <c r="G10" s="42" t="s">
        <v>141</v>
      </c>
    </row>
    <row r="11" spans="2:7" ht="103.5" customHeight="1" x14ac:dyDescent="0.25">
      <c r="B11" s="25" t="s">
        <v>99</v>
      </c>
      <c r="C11" s="26" t="s">
        <v>59</v>
      </c>
      <c r="D11" s="44">
        <f>ROUND(AVERAGE('Weapon Data'!I18:I20),0)</f>
        <v>130</v>
      </c>
      <c r="E11" s="44">
        <f>MAX('Weapon Data'!I18:I20)</f>
        <v>170</v>
      </c>
      <c r="F11" s="44">
        <f>MIN('Weapon Data'!I18:I20)</f>
        <v>63</v>
      </c>
      <c r="G11" s="42" t="s">
        <v>142</v>
      </c>
    </row>
    <row r="12" spans="2:7" ht="103.5" customHeight="1" x14ac:dyDescent="0.25">
      <c r="B12" s="32" t="s">
        <v>117</v>
      </c>
      <c r="C12" s="33" t="s">
        <v>39</v>
      </c>
      <c r="D12" s="45">
        <f>ROUND(AVERAGE('Weapon Data'!I21:I23),0)</f>
        <v>225</v>
      </c>
      <c r="E12" s="45">
        <f>MAX('Weapon Data'!I21:I23)</f>
        <v>440</v>
      </c>
      <c r="F12" s="45">
        <f>MIN('Weapon Data'!I21:I23)</f>
        <v>108</v>
      </c>
      <c r="G12" s="42" t="s">
        <v>143</v>
      </c>
    </row>
    <row r="13" spans="2:7" ht="103.5" customHeight="1" x14ac:dyDescent="0.25">
      <c r="B13" s="32" t="s">
        <v>117</v>
      </c>
      <c r="C13" s="33" t="s">
        <v>59</v>
      </c>
      <c r="D13" s="45">
        <f>ROUND(AVERAGE('Weapon Data'!I24:I26),0)</f>
        <v>136</v>
      </c>
      <c r="E13" s="45">
        <f>MAX('Weapon Data'!I24:I26)</f>
        <v>180</v>
      </c>
      <c r="F13" s="45">
        <f>MIN('Weapon Data'!I24:I26)</f>
        <v>82.5</v>
      </c>
      <c r="G13" s="42" t="s">
        <v>144</v>
      </c>
    </row>
    <row r="15" spans="2:7" ht="43.5" customHeight="1" x14ac:dyDescent="0.25">
      <c r="B15" s="1" t="s">
        <v>145</v>
      </c>
      <c r="C15" s="1"/>
      <c r="D15" s="1"/>
      <c r="E15" s="1"/>
      <c r="F15" s="1"/>
      <c r="G15" s="1"/>
    </row>
  </sheetData>
  <mergeCells count="1">
    <mergeCell ref="B15:G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showGridLines="0" zoomScaleNormal="100" workbookViewId="0"/>
  </sheetViews>
  <sheetFormatPr defaultColWidth="8.7109375" defaultRowHeight="15" x14ac:dyDescent="0.25"/>
  <sheetData>
    <row r="1" spans="1:1" ht="15.75" x14ac:dyDescent="0.25">
      <c r="A1" s="8" t="s">
        <v>146</v>
      </c>
    </row>
    <row r="24" spans="1:1" ht="15.75" x14ac:dyDescent="0.25">
      <c r="A24" s="8" t="s">
        <v>147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Weapon Data</vt:lpstr>
      <vt:lpstr>Findings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DRG Weapon System Analysis</dc:title>
  <dc:subject>Weapon Analysis Design Approach</dc:subject>
  <dc:creator>Puneet Pandit</dc:creator>
  <dc:description/>
  <cp:lastModifiedBy>Puneet Pandit</cp:lastModifiedBy>
  <cp:revision>1</cp:revision>
  <dcterms:created xsi:type="dcterms:W3CDTF">2026-06-22T08:17:27Z</dcterms:created>
  <dcterms:modified xsi:type="dcterms:W3CDTF">2026-06-22T08:31:26Z</dcterms:modified>
  <dc:language>en-US</dc:language>
</cp:coreProperties>
</file>